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احتساب الراتب  برنامج تضامن 1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 l="1"/>
  <c r="I27" i="2" s="1"/>
  <c r="H25" i="2"/>
  <c r="I25" i="2" s="1"/>
  <c r="E25" i="2" s="1"/>
  <c r="H21" i="2"/>
  <c r="K21" i="2" s="1"/>
  <c r="E31" i="2"/>
  <c r="H15" i="2"/>
  <c r="E15" i="2" s="1"/>
  <c r="H27" i="2" l="1"/>
  <c r="J27" i="2" s="1"/>
  <c r="K27" i="2" l="1"/>
  <c r="E27" i="2" s="1"/>
  <c r="E21" i="2" l="1"/>
  <c r="E30" i="2"/>
  <c r="E32" i="2" s="1"/>
  <c r="L21" i="2" l="1"/>
  <c r="E34" i="2" l="1"/>
</calcChain>
</file>

<file path=xl/sharedStrings.xml><?xml version="1.0" encoding="utf-8"?>
<sst xmlns="http://schemas.openxmlformats.org/spreadsheetml/2006/main" count="30" uniqueCount="28">
  <si>
    <t>راتب الموظف الخاضع للضمان الاجتماعي</t>
  </si>
  <si>
    <t>راتب يدفع من الضمان الاجتماعي 30%</t>
  </si>
  <si>
    <t>و بحد ادنى 165 و بحد اعلى 500</t>
  </si>
  <si>
    <t>ادنى</t>
  </si>
  <si>
    <t>اعلى</t>
  </si>
  <si>
    <t>ادنى راتب حسب قانون العمل</t>
  </si>
  <si>
    <t>الراتب المستحق للموظف من كلا الطرفان</t>
  </si>
  <si>
    <t>احتساب راتب الموظف</t>
  </si>
  <si>
    <t>مساهمة الشركة براتب الموظف ( تدفع للضمان الاجتماعي )</t>
  </si>
  <si>
    <t>دفع الفرق من قبل الشركة للموظف مباشرة</t>
  </si>
  <si>
    <t>(استنادا لامر الدفاع رقم 6 و امر الدفاع رقم 9 )</t>
  </si>
  <si>
    <t>العلاوات غير الخاضعة للضمان الاجتماعي</t>
  </si>
  <si>
    <t>يضاف 50% من العلاوات غير الخاضعة للضمان الاجتماعي</t>
  </si>
  <si>
    <t>مساهمة برنامج تضامن (1) حسب امر الدفاع رقم (9)</t>
  </si>
  <si>
    <t>الراتب المستحق للموظف ( حسب الخاضع للضمان الاجتماعي )</t>
  </si>
  <si>
    <t>بما لا يقل عن الحد الادنى للرواتب (220)</t>
  </si>
  <si>
    <t>( يستحق للموظف 50% منها )</t>
  </si>
  <si>
    <t>اجمالي فرق الراتب الواجب دفعه من الشركة للموظف مباشرة</t>
  </si>
  <si>
    <t>ما يستلمه الموظف من الضمان الاجتماعي ضمن برنامج تضامن (1)</t>
  </si>
  <si>
    <t>اقل</t>
  </si>
  <si>
    <t>اكبر</t>
  </si>
  <si>
    <t>مساهمة الشركة منها حسب امر الدفاع رقم (9) بنسبة 20% و لا يزيد عن 250</t>
  </si>
  <si>
    <t xml:space="preserve"> لا تدخل في احتساب برنامج تضامن 1 حسب امر الدفاع رقم  ( 9 ) الا انها تستحق للموظف حسب امر الدفاع رقم ( 6 )</t>
  </si>
  <si>
    <t>فروقات الراتب خارج امر الدفاع رقم (9) و استنادا لامر الدفاع رقم (6)</t>
  </si>
  <si>
    <t>اعداد : الاستاذ باسل سلطانة ( عضو جمعية خبراء ضريبة الدخل و المبيعات )</t>
  </si>
  <si>
    <t>0795697945</t>
  </si>
  <si>
    <t>ادخل</t>
  </si>
  <si>
    <t>برنامج تضامن ( 1 )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</si>
</sst>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5" fillId="5" borderId="2" xfId="0" applyFont="1" applyFill="1" applyBorder="1" applyProtection="1">
      <protection locked="0"/>
    </xf>
    <xf numFmtId="0" fontId="5" fillId="5" borderId="3" xfId="0" applyFont="1" applyFill="1" applyBorder="1" applyProtection="1">
      <protection locked="0"/>
    </xf>
    <xf numFmtId="0" fontId="5" fillId="5" borderId="1" xfId="0" applyFont="1" applyFill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8" fillId="0" borderId="7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5" fillId="5" borderId="4" xfId="0" applyFont="1" applyFill="1" applyBorder="1" applyProtection="1">
      <protection locked="0"/>
    </xf>
    <xf numFmtId="0" fontId="5" fillId="5" borderId="10" xfId="0" applyFont="1" applyFill="1" applyBorder="1" applyProtection="1">
      <protection locked="0"/>
    </xf>
    <xf numFmtId="0" fontId="5" fillId="5" borderId="6" xfId="0" applyFont="1" applyFill="1" applyBorder="1" applyAlignment="1" applyProtection="1">
      <alignment horizontal="right"/>
      <protection locked="0"/>
    </xf>
    <xf numFmtId="0" fontId="5" fillId="5" borderId="11" xfId="0" applyFont="1" applyFill="1" applyBorder="1" applyProtection="1"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right"/>
      <protection hidden="1"/>
    </xf>
    <xf numFmtId="0" fontId="5" fillId="5" borderId="4" xfId="0" applyFont="1" applyFill="1" applyBorder="1" applyProtection="1">
      <protection hidden="1"/>
    </xf>
    <xf numFmtId="0" fontId="1" fillId="0" borderId="0" xfId="0" applyFont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5" fillId="5" borderId="6" xfId="0" applyFont="1" applyFill="1" applyBorder="1" applyProtection="1">
      <protection hidden="1"/>
    </xf>
    <xf numFmtId="0" fontId="5" fillId="5" borderId="7" xfId="0" applyFont="1" applyFill="1" applyBorder="1" applyProtection="1">
      <protection hidden="1"/>
    </xf>
    <xf numFmtId="9" fontId="1" fillId="0" borderId="0" xfId="0" applyNumberFormat="1" applyFont="1" applyProtection="1">
      <protection hidden="1"/>
    </xf>
    <xf numFmtId="0" fontId="1" fillId="3" borderId="12" xfId="0" applyFont="1" applyFill="1" applyBorder="1" applyProtection="1">
      <protection hidden="1"/>
    </xf>
    <xf numFmtId="0" fontId="1" fillId="3" borderId="13" xfId="0" applyFont="1" applyFill="1" applyBorder="1" applyProtection="1">
      <protection hidden="1"/>
    </xf>
    <xf numFmtId="0" fontId="1" fillId="3" borderId="13" xfId="0" applyFont="1" applyFill="1" applyBorder="1" applyAlignment="1" applyProtection="1">
      <alignment horizontal="right"/>
      <protection hidden="1"/>
    </xf>
    <xf numFmtId="0" fontId="1" fillId="3" borderId="14" xfId="0" applyFont="1" applyFill="1" applyBorder="1" applyProtection="1">
      <protection hidden="1"/>
    </xf>
    <xf numFmtId="0" fontId="1" fillId="3" borderId="15" xfId="0" applyFont="1" applyFill="1" applyBorder="1" applyProtection="1">
      <protection hidden="1"/>
    </xf>
    <xf numFmtId="0" fontId="4" fillId="3" borderId="0" xfId="0" applyFont="1" applyFill="1" applyBorder="1" applyProtection="1">
      <protection hidden="1"/>
    </xf>
    <xf numFmtId="0" fontId="1" fillId="3" borderId="0" xfId="0" applyFont="1" applyFill="1" applyBorder="1" applyProtection="1">
      <protection hidden="1"/>
    </xf>
    <xf numFmtId="0" fontId="1" fillId="3" borderId="0" xfId="0" applyFont="1" applyFill="1" applyBorder="1" applyAlignment="1" applyProtection="1">
      <alignment horizontal="right"/>
      <protection hidden="1"/>
    </xf>
    <xf numFmtId="0" fontId="1" fillId="3" borderId="16" xfId="0" applyFont="1" applyFill="1" applyBorder="1" applyProtection="1">
      <protection hidden="1"/>
    </xf>
    <xf numFmtId="0" fontId="1" fillId="3" borderId="4" xfId="0" applyFont="1" applyFill="1" applyBorder="1" applyProtection="1">
      <protection hidden="1"/>
    </xf>
    <xf numFmtId="0" fontId="1" fillId="3" borderId="5" xfId="0" applyFont="1" applyFill="1" applyBorder="1" applyProtection="1">
      <protection hidden="1"/>
    </xf>
    <xf numFmtId="0" fontId="1" fillId="3" borderId="6" xfId="0" applyFont="1" applyFill="1" applyBorder="1" applyProtection="1">
      <protection hidden="1"/>
    </xf>
    <xf numFmtId="0" fontId="1" fillId="3" borderId="7" xfId="0" applyFont="1" applyFill="1" applyBorder="1" applyProtection="1">
      <protection hidden="1"/>
    </xf>
    <xf numFmtId="0" fontId="1" fillId="3" borderId="2" xfId="0" applyFont="1" applyFill="1" applyBorder="1" applyProtection="1">
      <protection hidden="1"/>
    </xf>
    <xf numFmtId="0" fontId="1" fillId="3" borderId="3" xfId="0" applyFont="1" applyFill="1" applyBorder="1" applyProtection="1">
      <protection hidden="1"/>
    </xf>
    <xf numFmtId="0" fontId="1" fillId="3" borderId="1" xfId="0" applyFont="1" applyFill="1" applyBorder="1" applyAlignment="1" applyProtection="1">
      <alignment horizontal="right"/>
      <protection hidden="1"/>
    </xf>
    <xf numFmtId="0" fontId="7" fillId="2" borderId="2" xfId="0" applyFont="1" applyFill="1" applyBorder="1" applyProtection="1">
      <protection hidden="1"/>
    </xf>
    <xf numFmtId="0" fontId="7" fillId="2" borderId="3" xfId="0" applyFont="1" applyFill="1" applyBorder="1" applyProtection="1">
      <protection hidden="1"/>
    </xf>
    <xf numFmtId="0" fontId="7" fillId="2" borderId="1" xfId="0" applyFont="1" applyFill="1" applyBorder="1" applyAlignment="1" applyProtection="1">
      <alignment horizontal="right"/>
      <protection hidden="1"/>
    </xf>
    <xf numFmtId="0" fontId="6" fillId="4" borderId="0" xfId="0" applyFont="1" applyFill="1" applyBorder="1" applyProtection="1">
      <protection hidden="1"/>
    </xf>
    <xf numFmtId="0" fontId="6" fillId="4" borderId="0" xfId="0" applyFont="1" applyFill="1" applyBorder="1" applyAlignment="1" applyProtection="1">
      <alignment horizontal="right"/>
      <protection hidden="1"/>
    </xf>
    <xf numFmtId="0" fontId="1" fillId="3" borderId="17" xfId="0" applyFont="1" applyFill="1" applyBorder="1" applyProtection="1">
      <protection hidden="1"/>
    </xf>
    <xf numFmtId="0" fontId="1" fillId="3" borderId="18" xfId="0" applyFont="1" applyFill="1" applyBorder="1" applyProtection="1">
      <protection hidden="1"/>
    </xf>
    <xf numFmtId="0" fontId="1" fillId="3" borderId="18" xfId="0" applyFont="1" applyFill="1" applyBorder="1" applyAlignment="1" applyProtection="1">
      <alignment horizontal="right"/>
      <protection hidden="1"/>
    </xf>
    <xf numFmtId="0" fontId="1" fillId="3" borderId="19" xfId="0" applyFont="1" applyFill="1" applyBorder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49" fontId="12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5" fillId="5" borderId="8" xfId="0" applyFont="1" applyFill="1" applyBorder="1" applyAlignment="1" applyProtection="1">
      <alignment horizontal="right" vertical="center"/>
      <protection locked="0"/>
    </xf>
    <xf numFmtId="0" fontId="5" fillId="5" borderId="9" xfId="0" applyFont="1" applyFill="1" applyBorder="1" applyAlignment="1" applyProtection="1">
      <alignment horizontal="right" vertical="center"/>
      <protection locked="0"/>
    </xf>
    <xf numFmtId="0" fontId="5" fillId="5" borderId="8" xfId="0" applyFont="1" applyFill="1" applyBorder="1" applyAlignment="1" applyProtection="1">
      <alignment horizontal="right" vertical="center"/>
      <protection hidden="1"/>
    </xf>
    <xf numFmtId="0" fontId="5" fillId="5" borderId="9" xfId="0" applyFont="1" applyFill="1" applyBorder="1" applyAlignment="1" applyProtection="1">
      <alignment horizontal="right" vertical="center"/>
      <protection hidden="1"/>
    </xf>
    <xf numFmtId="0" fontId="1" fillId="3" borderId="8" xfId="0" applyFont="1" applyFill="1" applyBorder="1" applyAlignment="1" applyProtection="1">
      <alignment horizontal="right" vertical="center"/>
      <protection hidden="1"/>
    </xf>
    <xf numFmtId="0" fontId="1" fillId="3" borderId="9" xfId="0" applyFont="1" applyFill="1" applyBorder="1" applyAlignment="1" applyProtection="1">
      <alignment horizontal="right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6</xdr:row>
      <xdr:rowOff>142875</xdr:rowOff>
    </xdr:from>
    <xdr:to>
      <xdr:col>6</xdr:col>
      <xdr:colOff>161925</xdr:colOff>
      <xdr:row>6</xdr:row>
      <xdr:rowOff>142875</xdr:rowOff>
    </xdr:to>
    <xdr:cxnSp macro="">
      <xdr:nvCxnSpPr>
        <xdr:cNvPr id="3" name="Straight Arrow Connector 2"/>
        <xdr:cNvCxnSpPr/>
      </xdr:nvCxnSpPr>
      <xdr:spPr>
        <a:xfrm>
          <a:off x="428625" y="1657350"/>
          <a:ext cx="352425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0</xdr:rowOff>
    </xdr:from>
    <xdr:to>
      <xdr:col>6</xdr:col>
      <xdr:colOff>171450</xdr:colOff>
      <xdr:row>10</xdr:row>
      <xdr:rowOff>0</xdr:rowOff>
    </xdr:to>
    <xdr:cxnSp macro="">
      <xdr:nvCxnSpPr>
        <xdr:cNvPr id="4" name="Straight Arrow Connector 3"/>
        <xdr:cNvCxnSpPr/>
      </xdr:nvCxnSpPr>
      <xdr:spPr>
        <a:xfrm>
          <a:off x="476250" y="2400300"/>
          <a:ext cx="352425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D40"/>
  <sheetViews>
    <sheetView showGridLines="0" rightToLeft="1" tabSelected="1" topLeftCell="A10" workbookViewId="0">
      <selection activeCell="C22" sqref="C22"/>
    </sheetView>
  </sheetViews>
  <sheetFormatPr defaultColWidth="0" defaultRowHeight="15.75" zeroHeight="1" x14ac:dyDescent="0.25"/>
  <cols>
    <col min="1" max="1" width="4" style="19" customWidth="1"/>
    <col min="2" max="2" width="3.140625" style="19" customWidth="1"/>
    <col min="3" max="3" width="93.7109375" style="19" bestFit="1" customWidth="1"/>
    <col min="4" max="4" width="9.140625" style="19" hidden="1" customWidth="1"/>
    <col min="5" max="5" width="9.140625" style="22" customWidth="1"/>
    <col min="6" max="7" width="3.42578125" style="19" customWidth="1"/>
    <col min="8" max="13" width="9.140625" style="19" hidden="1"/>
    <col min="14" max="14" width="0" style="19" hidden="1"/>
    <col min="15" max="16383" width="9.140625" style="19" hidden="1"/>
    <col min="16384" max="16384" width="6.28515625" style="19" bestFit="1" customWidth="1"/>
  </cols>
  <sheetData>
    <row r="1" spans="3:8 16384:16384" ht="21" x14ac:dyDescent="0.35">
      <c r="C1" s="59" t="s">
        <v>7</v>
      </c>
      <c r="D1" s="59"/>
      <c r="E1" s="59"/>
    </row>
    <row r="2" spans="3:8 16384:16384" ht="21" x14ac:dyDescent="0.35">
      <c r="C2" s="59" t="s">
        <v>10</v>
      </c>
      <c r="D2" s="59"/>
      <c r="E2" s="59"/>
    </row>
    <row r="3" spans="3:8 16384:16384" ht="21" x14ac:dyDescent="0.35">
      <c r="C3" s="54" t="s">
        <v>27</v>
      </c>
      <c r="D3" s="20"/>
      <c r="E3" s="21"/>
    </row>
    <row r="4" spans="3:8 16384:16384" ht="21" x14ac:dyDescent="0.35">
      <c r="C4" s="60" t="s">
        <v>24</v>
      </c>
      <c r="D4" s="60"/>
      <c r="E4" s="60"/>
    </row>
    <row r="5" spans="3:8 16384:16384" ht="18.75" x14ac:dyDescent="0.3">
      <c r="C5" s="55" t="s">
        <v>25</v>
      </c>
      <c r="D5" s="56"/>
      <c r="E5" s="57"/>
    </row>
    <row r="6" spans="3:8 16384:16384" ht="16.5" thickBot="1" x14ac:dyDescent="0.3"/>
    <row r="7" spans="3:8 16384:16384" s="1" customFormat="1" ht="20.25" thickTop="1" thickBot="1" x14ac:dyDescent="0.35">
      <c r="C7" s="3" t="s">
        <v>0</v>
      </c>
      <c r="D7" s="4"/>
      <c r="E7" s="5">
        <v>400</v>
      </c>
      <c r="XFD7" s="6" t="s">
        <v>26</v>
      </c>
    </row>
    <row r="8" spans="3:8 16384:16384" s="1" customFormat="1" ht="16.5" thickTop="1" x14ac:dyDescent="0.25">
      <c r="E8" s="2"/>
    </row>
    <row r="9" spans="3:8 16384:16384" s="1" customFormat="1" ht="16.5" thickBot="1" x14ac:dyDescent="0.3">
      <c r="C9" s="7" t="s">
        <v>11</v>
      </c>
      <c r="D9" s="8"/>
      <c r="E9" s="2"/>
    </row>
    <row r="10" spans="3:8 16384:16384" s="1" customFormat="1" ht="16.5" thickTop="1" x14ac:dyDescent="0.25">
      <c r="C10" s="9" t="s">
        <v>22</v>
      </c>
      <c r="D10" s="10"/>
      <c r="E10" s="61">
        <v>0</v>
      </c>
      <c r="XFD10" s="58" t="s">
        <v>26</v>
      </c>
    </row>
    <row r="11" spans="3:8 16384:16384" s="1" customFormat="1" ht="16.5" thickBot="1" x14ac:dyDescent="0.3">
      <c r="C11" s="11" t="s">
        <v>16</v>
      </c>
      <c r="D11" s="12"/>
      <c r="E11" s="62"/>
      <c r="XFD11" s="58"/>
    </row>
    <row r="12" spans="3:8 16384:16384" s="1" customFormat="1" ht="16.5" hidden="1" thickTop="1" x14ac:dyDescent="0.25">
      <c r="C12" s="13"/>
      <c r="D12" s="14"/>
      <c r="E12" s="15"/>
    </row>
    <row r="13" spans="3:8 16384:16384" s="1" customFormat="1" ht="17.25" hidden="1" thickTop="1" thickBot="1" x14ac:dyDescent="0.3">
      <c r="C13" s="16" t="s">
        <v>14</v>
      </c>
      <c r="D13" s="17"/>
      <c r="E13" s="18">
        <f>E7/2</f>
        <v>200</v>
      </c>
    </row>
    <row r="14" spans="3:8 16384:16384" ht="17.25" thickTop="1" thickBot="1" x14ac:dyDescent="0.3">
      <c r="C14" s="22"/>
    </row>
    <row r="15" spans="3:8 16384:16384" ht="16.5" thickTop="1" x14ac:dyDescent="0.25">
      <c r="C15" s="23" t="s">
        <v>14</v>
      </c>
      <c r="D15" s="25"/>
      <c r="E15" s="63">
        <f>+IF(H15&lt;220,220,H15)</f>
        <v>220</v>
      </c>
      <c r="H15" s="19">
        <f>E7/2</f>
        <v>200</v>
      </c>
    </row>
    <row r="16" spans="3:8 16384:16384" ht="16.5" thickBot="1" x14ac:dyDescent="0.3">
      <c r="C16" s="26" t="s">
        <v>15</v>
      </c>
      <c r="D16" s="27"/>
      <c r="E16" s="64"/>
    </row>
    <row r="17" spans="2:12" ht="16.5" thickTop="1" x14ac:dyDescent="0.25">
      <c r="H17" s="28">
        <v>0.5</v>
      </c>
      <c r="I17" s="19" t="s">
        <v>3</v>
      </c>
      <c r="J17" s="19" t="s">
        <v>4</v>
      </c>
    </row>
    <row r="18" spans="2:12" ht="16.5" thickBot="1" x14ac:dyDescent="0.3">
      <c r="H18" s="28"/>
    </row>
    <row r="19" spans="2:12" x14ac:dyDescent="0.25">
      <c r="B19" s="29"/>
      <c r="C19" s="30"/>
      <c r="D19" s="30"/>
      <c r="E19" s="31"/>
      <c r="F19" s="32"/>
      <c r="G19" s="24"/>
      <c r="H19" s="28"/>
    </row>
    <row r="20" spans="2:12" ht="16.5" thickBot="1" x14ac:dyDescent="0.3">
      <c r="B20" s="33"/>
      <c r="C20" s="34" t="s">
        <v>13</v>
      </c>
      <c r="D20" s="35"/>
      <c r="E20" s="36"/>
      <c r="F20" s="37"/>
      <c r="G20" s="24"/>
      <c r="H20" s="28"/>
    </row>
    <row r="21" spans="2:12" ht="16.5" thickTop="1" x14ac:dyDescent="0.25">
      <c r="B21" s="33"/>
      <c r="C21" s="38" t="s">
        <v>1</v>
      </c>
      <c r="D21" s="39"/>
      <c r="E21" s="65">
        <f>E27-E25</f>
        <v>120</v>
      </c>
      <c r="F21" s="37"/>
      <c r="G21" s="24"/>
      <c r="H21" s="19">
        <f>E7*0.5</f>
        <v>200</v>
      </c>
      <c r="I21" s="19">
        <v>165</v>
      </c>
      <c r="J21" s="19">
        <v>500</v>
      </c>
      <c r="K21" s="19">
        <f>IF(H21&gt;500,500,H21)</f>
        <v>200</v>
      </c>
      <c r="L21" s="19">
        <f>I27-E25</f>
        <v>-80</v>
      </c>
    </row>
    <row r="22" spans="2:12" ht="16.5" thickBot="1" x14ac:dyDescent="0.3">
      <c r="B22" s="33"/>
      <c r="C22" s="40" t="s">
        <v>2</v>
      </c>
      <c r="D22" s="41"/>
      <c r="E22" s="66"/>
      <c r="F22" s="37"/>
      <c r="G22" s="24"/>
    </row>
    <row r="23" spans="2:12" ht="16.5" thickTop="1" x14ac:dyDescent="0.25">
      <c r="B23" s="33"/>
      <c r="C23" s="35"/>
      <c r="D23" s="35"/>
      <c r="E23" s="36"/>
      <c r="F23" s="37"/>
      <c r="G23" s="24"/>
    </row>
    <row r="24" spans="2:12" ht="16.5" thickBot="1" x14ac:dyDescent="0.3">
      <c r="B24" s="33"/>
      <c r="C24" s="34" t="s">
        <v>21</v>
      </c>
      <c r="D24" s="35"/>
      <c r="E24" s="36"/>
      <c r="F24" s="37"/>
      <c r="G24" s="24"/>
      <c r="H24" s="19" t="s">
        <v>5</v>
      </c>
    </row>
    <row r="25" spans="2:12" ht="17.25" thickTop="1" thickBot="1" x14ac:dyDescent="0.3">
      <c r="B25" s="33"/>
      <c r="C25" s="42" t="s">
        <v>8</v>
      </c>
      <c r="D25" s="43"/>
      <c r="E25" s="44">
        <f>I25</f>
        <v>80</v>
      </c>
      <c r="F25" s="37"/>
      <c r="G25" s="24"/>
      <c r="H25" s="19">
        <f>E7*0.2</f>
        <v>80</v>
      </c>
      <c r="I25" s="19">
        <f>IF(H25&gt;250,250,H25)</f>
        <v>80</v>
      </c>
    </row>
    <row r="26" spans="2:12" ht="17.25" thickTop="1" thickBot="1" x14ac:dyDescent="0.3">
      <c r="B26" s="33"/>
      <c r="C26" s="35"/>
      <c r="D26" s="35"/>
      <c r="E26" s="36"/>
      <c r="F26" s="37"/>
      <c r="G26" s="24"/>
      <c r="H26" s="19" t="s">
        <v>19</v>
      </c>
      <c r="I26" s="19" t="s">
        <v>20</v>
      </c>
    </row>
    <row r="27" spans="2:12" ht="20.25" thickTop="1" thickBot="1" x14ac:dyDescent="0.35">
      <c r="B27" s="33"/>
      <c r="C27" s="45" t="s">
        <v>18</v>
      </c>
      <c r="D27" s="46"/>
      <c r="E27" s="47">
        <f>K27</f>
        <v>200</v>
      </c>
      <c r="F27" s="37"/>
      <c r="G27" s="24"/>
      <c r="H27" s="19">
        <f>IF(E13&lt;165,165,0)</f>
        <v>0</v>
      </c>
      <c r="I27" s="19">
        <f>IF(E13&gt;500,500,0)</f>
        <v>0</v>
      </c>
      <c r="J27" s="19">
        <f>IF((H27+I27)=0,E13,0)</f>
        <v>200</v>
      </c>
      <c r="K27" s="19">
        <f>J27+I27+H27</f>
        <v>200</v>
      </c>
    </row>
    <row r="28" spans="2:12" ht="16.5" thickTop="1" x14ac:dyDescent="0.25">
      <c r="B28" s="33"/>
      <c r="C28" s="35"/>
      <c r="D28" s="35"/>
      <c r="E28" s="36"/>
      <c r="F28" s="37"/>
      <c r="G28" s="24"/>
    </row>
    <row r="29" spans="2:12" ht="16.5" thickBot="1" x14ac:dyDescent="0.3">
      <c r="B29" s="33"/>
      <c r="C29" s="34" t="s">
        <v>23</v>
      </c>
      <c r="D29" s="35"/>
      <c r="E29" s="36"/>
      <c r="F29" s="37"/>
      <c r="G29" s="24"/>
    </row>
    <row r="30" spans="2:12" ht="17.25" thickTop="1" thickBot="1" x14ac:dyDescent="0.3">
      <c r="B30" s="33"/>
      <c r="C30" s="42" t="s">
        <v>9</v>
      </c>
      <c r="D30" s="43"/>
      <c r="E30" s="44">
        <f>E15-E27</f>
        <v>20</v>
      </c>
      <c r="F30" s="37"/>
      <c r="G30" s="24"/>
    </row>
    <row r="31" spans="2:12" ht="17.25" thickTop="1" thickBot="1" x14ac:dyDescent="0.3">
      <c r="B31" s="33"/>
      <c r="C31" s="42" t="s">
        <v>12</v>
      </c>
      <c r="D31" s="43"/>
      <c r="E31" s="44">
        <f>E10/2</f>
        <v>0</v>
      </c>
      <c r="F31" s="37"/>
      <c r="G31" s="24"/>
    </row>
    <row r="32" spans="2:12" ht="20.25" thickTop="1" thickBot="1" x14ac:dyDescent="0.35">
      <c r="B32" s="33"/>
      <c r="C32" s="45" t="s">
        <v>17</v>
      </c>
      <c r="D32" s="46"/>
      <c r="E32" s="47">
        <f>E31+E30</f>
        <v>20</v>
      </c>
      <c r="F32" s="37"/>
      <c r="G32" s="24"/>
    </row>
    <row r="33" spans="2:7" ht="16.5" thickTop="1" x14ac:dyDescent="0.25">
      <c r="B33" s="33"/>
      <c r="C33" s="35"/>
      <c r="D33" s="35"/>
      <c r="E33" s="36"/>
      <c r="F33" s="37"/>
      <c r="G33" s="24"/>
    </row>
    <row r="34" spans="2:7" ht="21" x14ac:dyDescent="0.35">
      <c r="B34" s="33"/>
      <c r="C34" s="48" t="s">
        <v>6</v>
      </c>
      <c r="D34" s="48"/>
      <c r="E34" s="49">
        <f>E32+E25+E21</f>
        <v>220</v>
      </c>
      <c r="F34" s="37"/>
      <c r="G34" s="24"/>
    </row>
    <row r="35" spans="2:7" ht="16.5" thickBot="1" x14ac:dyDescent="0.3">
      <c r="B35" s="50"/>
      <c r="C35" s="51"/>
      <c r="D35" s="51"/>
      <c r="E35" s="52"/>
      <c r="F35" s="53"/>
      <c r="G35" s="24"/>
    </row>
    <row r="36" spans="2:7" x14ac:dyDescent="0.25"/>
    <row r="37" spans="2:7" x14ac:dyDescent="0.25"/>
    <row r="38" spans="2:7" x14ac:dyDescent="0.25"/>
    <row r="39" spans="2:7" x14ac:dyDescent="0.25"/>
    <row r="40" spans="2:7" x14ac:dyDescent="0.25"/>
  </sheetData>
  <sheetProtection algorithmName="SHA-512" hashValue="DASMRluwJ7INoYBu8QdIEkkWmcWUcGJe2SkciJS8C1vbDEQWJUi4r3lJ5P98n8TrlEBCC6dimOob5G6ij5TpkA==" saltValue="mudtPr1APNZ8e8Q6TVBsIA==" spinCount="100000" sheet="1" formatCells="0" formatColumns="0" formatRows="0" insertColumns="0" insertRows="0" insertHyperlinks="0" deleteColumns="0" deleteRows="0" sort="0" autoFilter="0" pivotTables="0"/>
  <mergeCells count="7">
    <mergeCell ref="E15:E16"/>
    <mergeCell ref="E21:E22"/>
    <mergeCell ref="XFD10:XFD11"/>
    <mergeCell ref="C1:E1"/>
    <mergeCell ref="C2:E2"/>
    <mergeCell ref="C4:E4"/>
    <mergeCell ref="E10:E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احتساب الراتب  برنامج تضامن 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2020-04-18T19:24:42Z</dcterms:modified>
</cp:coreProperties>
</file>